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D9922B0B-0CAC-49E6-B74A-245E8DAE7ED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Mesto1047 - Oprava místní..." sheetId="2" r:id="rId2"/>
  </sheets>
  <definedNames>
    <definedName name="_xlnm._FilterDatabase" localSheetId="1" hidden="1">'Mesto1047 - Oprava místní...'!$C$121:$K$152</definedName>
    <definedName name="_xlnm.Print_Titles" localSheetId="1">'Mesto1047 - Oprava místní...'!$121:$121</definedName>
    <definedName name="_xlnm.Print_Titles" localSheetId="0">'Rekapitulace stavby'!$92:$92</definedName>
    <definedName name="_xlnm.Print_Area" localSheetId="1">'Mesto1047 - Oprava místní...'!$C$4:$J$76,'Mesto1047 - Oprava místní...'!$C$82:$J$105,'Mesto1047 - Oprava místní...'!$C$111:$K$152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52" i="2"/>
  <c r="BH152" i="2"/>
  <c r="BG152" i="2"/>
  <c r="BF152" i="2"/>
  <c r="T152" i="2"/>
  <c r="T151" i="2"/>
  <c r="R152" i="2"/>
  <c r="R151" i="2" s="1"/>
  <c r="P152" i="2"/>
  <c r="P151" i="2"/>
  <c r="BI150" i="2"/>
  <c r="BH150" i="2"/>
  <c r="BG150" i="2"/>
  <c r="BF150" i="2"/>
  <c r="T150" i="2"/>
  <c r="T149" i="2" s="1"/>
  <c r="T148" i="2" s="1"/>
  <c r="R150" i="2"/>
  <c r="R149" i="2"/>
  <c r="R148" i="2" s="1"/>
  <c r="P150" i="2"/>
  <c r="P149" i="2"/>
  <c r="P148" i="2"/>
  <c r="BI147" i="2"/>
  <c r="BH147" i="2"/>
  <c r="BG147" i="2"/>
  <c r="BF147" i="2"/>
  <c r="T147" i="2"/>
  <c r="T146" i="2"/>
  <c r="R147" i="2"/>
  <c r="R146" i="2"/>
  <c r="P147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T124" i="2"/>
  <c r="R125" i="2"/>
  <c r="R124" i="2" s="1"/>
  <c r="P125" i="2"/>
  <c r="P124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J147" i="2"/>
  <c r="J142" i="2"/>
  <c r="J139" i="2"/>
  <c r="BK132" i="2"/>
  <c r="BK129" i="2"/>
  <c r="BK125" i="2"/>
  <c r="BK147" i="2"/>
  <c r="BK142" i="2"/>
  <c r="BK139" i="2"/>
  <c r="J132" i="2"/>
  <c r="J138" i="2"/>
  <c r="J125" i="2"/>
  <c r="J150" i="2"/>
  <c r="J145" i="2"/>
  <c r="J141" i="2"/>
  <c r="BK137" i="2"/>
  <c r="BK128" i="2"/>
  <c r="J152" i="2"/>
  <c r="BK144" i="2"/>
  <c r="BK141" i="2"/>
  <c r="BK131" i="2"/>
  <c r="J128" i="2"/>
  <c r="BK127" i="2"/>
  <c r="BK152" i="2"/>
  <c r="J144" i="2"/>
  <c r="BK138" i="2"/>
  <c r="BK134" i="2"/>
  <c r="J131" i="2"/>
  <c r="J127" i="2"/>
  <c r="BK150" i="2"/>
  <c r="BK145" i="2"/>
  <c r="J137" i="2"/>
  <c r="J129" i="2"/>
  <c r="J134" i="2"/>
  <c r="AS94" i="1"/>
  <c r="BK126" i="2" l="1"/>
  <c r="J126" i="2" s="1"/>
  <c r="J97" i="2" s="1"/>
  <c r="R126" i="2"/>
  <c r="R123" i="2" s="1"/>
  <c r="R122" i="2" s="1"/>
  <c r="BK130" i="2"/>
  <c r="J130" i="2"/>
  <c r="J98" i="2" s="1"/>
  <c r="P130" i="2"/>
  <c r="T130" i="2"/>
  <c r="P133" i="2"/>
  <c r="T133" i="2"/>
  <c r="P140" i="2"/>
  <c r="T140" i="2"/>
  <c r="P126" i="2"/>
  <c r="P123" i="2" s="1"/>
  <c r="P122" i="2" s="1"/>
  <c r="AU95" i="1" s="1"/>
  <c r="AU94" i="1" s="1"/>
  <c r="T126" i="2"/>
  <c r="T123" i="2" s="1"/>
  <c r="T122" i="2" s="1"/>
  <c r="R130" i="2"/>
  <c r="BK133" i="2"/>
  <c r="J133" i="2" s="1"/>
  <c r="J99" i="2" s="1"/>
  <c r="R133" i="2"/>
  <c r="BK140" i="2"/>
  <c r="J140" i="2" s="1"/>
  <c r="J100" i="2" s="1"/>
  <c r="R140" i="2"/>
  <c r="BK149" i="2"/>
  <c r="J149" i="2" s="1"/>
  <c r="J103" i="2" s="1"/>
  <c r="BK124" i="2"/>
  <c r="J124" i="2"/>
  <c r="J96" i="2" s="1"/>
  <c r="BK146" i="2"/>
  <c r="J146" i="2"/>
  <c r="J101" i="2"/>
  <c r="BK151" i="2"/>
  <c r="J151" i="2" s="1"/>
  <c r="J104" i="2" s="1"/>
  <c r="J116" i="2"/>
  <c r="J118" i="2"/>
  <c r="BE127" i="2"/>
  <c r="BE128" i="2"/>
  <c r="BE132" i="2"/>
  <c r="F119" i="2"/>
  <c r="BE144" i="2"/>
  <c r="BE147" i="2"/>
  <c r="BE150" i="2"/>
  <c r="BE125" i="2"/>
  <c r="BE129" i="2"/>
  <c r="BE131" i="2"/>
  <c r="BE134" i="2"/>
  <c r="BE137" i="2"/>
  <c r="BE138" i="2"/>
  <c r="BE139" i="2"/>
  <c r="BE141" i="2"/>
  <c r="BE142" i="2"/>
  <c r="BE145" i="2"/>
  <c r="BE152" i="2"/>
  <c r="F35" i="2"/>
  <c r="BD95" i="1" s="1"/>
  <c r="BD94" i="1" s="1"/>
  <c r="W33" i="1" s="1"/>
  <c r="F33" i="2"/>
  <c r="BB95" i="1" s="1"/>
  <c r="BB94" i="1" s="1"/>
  <c r="W31" i="1" s="1"/>
  <c r="J32" i="2"/>
  <c r="AW95" i="1" s="1"/>
  <c r="F32" i="2"/>
  <c r="BA95" i="1" s="1"/>
  <c r="BA94" i="1" s="1"/>
  <c r="W30" i="1" s="1"/>
  <c r="F34" i="2"/>
  <c r="BC95" i="1" s="1"/>
  <c r="BC94" i="1" s="1"/>
  <c r="W32" i="1" s="1"/>
  <c r="BK123" i="2" l="1"/>
  <c r="J123" i="2" s="1"/>
  <c r="J95" i="2" s="1"/>
  <c r="BK148" i="2"/>
  <c r="J148" i="2" s="1"/>
  <c r="J102" i="2" s="1"/>
  <c r="AW94" i="1"/>
  <c r="AK30" i="1"/>
  <c r="F31" i="2"/>
  <c r="AZ95" i="1" s="1"/>
  <c r="AZ94" i="1" s="1"/>
  <c r="W29" i="1" s="1"/>
  <c r="AX94" i="1"/>
  <c r="AY94" i="1"/>
  <c r="J31" i="2"/>
  <c r="AV95" i="1"/>
  <c r="AT95" i="1"/>
  <c r="BK122" i="2" l="1"/>
  <c r="J122" i="2" s="1"/>
  <c r="J94" i="2" s="1"/>
  <c r="AV94" i="1"/>
  <c r="AK29" i="1" s="1"/>
  <c r="J28" i="2" l="1"/>
  <c r="AG95" i="1" s="1"/>
  <c r="AG94" i="1" s="1"/>
  <c r="AT94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<sst xmlns="http://schemas.openxmlformats.org/spreadsheetml/2006/main" count="601" uniqueCount="205">
  <si>
    <t>Export Komplet</t>
  </si>
  <si>
    <t/>
  </si>
  <si>
    <t>2.0</t>
  </si>
  <si>
    <t>False</t>
  </si>
  <si>
    <t>{d9772bda-b862-4619-aca5-9eb4d3843f67}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</si>
  <si>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</si>
  <si>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</si>
  <si>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</si>
  <si>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</si>
  <si>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</si>
  <si>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</si>
  <si>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</si>
  <si>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</si>
  <si>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</si>
  <si>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</si>
  <si>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</si>
  <si>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Šafaříkova ABS</t>
  </si>
  <si>
    <t>KSO:</t>
  </si>
  <si>
    <t>CC-CZ:</t>
  </si>
  <si>
    <t>Místo:</t>
  </si>
  <si>
    <t>Valašské Meziříčí</t>
  </si>
  <si>
    <t>Datum:</t>
  </si>
  <si>
    <t>12. 1. 2022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</si>
  <si>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</si>
  <si>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</si>
  <si>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</si>
  <si>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</si>
  <si>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</si>
  <si>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</si>
  <si>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</si>
  <si>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</si>
  <si>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</si>
  <si>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</si>
  <si>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</si>
  <si>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</si>
  <si>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</si>
  <si>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</si>
  <si>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</si>
  <si>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</si>
  <si>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</si>
  <si>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</si>
  <si>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</si>
  <si>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</si>
  <si>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</si>
  <si>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</si>
  <si>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</si>
  <si>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</si>
  <si>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</si>
  <si>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</si>
  <si>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</si>
  <si>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</si>
  <si>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</si>
  <si>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</si>
  <si>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</si>
  <si>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</si>
  <si>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</si>
  <si>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</si>
  <si>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</si>
  <si>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</si>
  <si>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</si>
  <si>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</si>
  <si>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</si>
  <si>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</si>
  <si>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</si>
  <si>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</si>
  <si>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</si>
  <si>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</si>
  <si>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</si>
  <si>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</si>
  <si>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</si>
  <si>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</si>
  <si>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</si>
  <si>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</si>
  <si>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</si>
  <si>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</si>
  <si>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</si>
  <si>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</si>
  <si>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</si>
  <si>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</si>
  <si>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</si>
  <si>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</si>
  <si>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</si>
  <si>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</si>
  <si>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</si>
  <si>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</si>
  <si>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</si>
  <si>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</si>
  <si>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</si>
  <si>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</si>
  <si>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</si>
  <si>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</si>
  <si>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</si>
  <si>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</si>
  <si>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</si>
  <si>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</si>
  <si>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</si>
  <si>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</si>
  <si>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</si>
  <si>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</si>
  <si>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</si>
  <si>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</si>
  <si>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</si>
  <si>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</si>
  <si>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</si>
  <si>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</si>
  <si>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</si>
  <si>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</si>
  <si>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</si>
  <si>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</si>
  <si>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</si>
  <si>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</si>
  <si>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</si>
  <si>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</si>
  <si>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</si>
  <si>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</si>
  <si>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</si>
  <si>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</si>
  <si>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</si>
  <si>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</si>
  <si>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</si>
  <si>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CS ÚRS 2022 01</t>
  </si>
  <si>
    <t>4</t>
  </si>
  <si>
    <t>560252961</t>
  </si>
  <si>
    <t>5</t>
  </si>
  <si>
    <t>Komunikace pozemní</t>
  </si>
  <si>
    <t>573231111</t>
  </si>
  <si>
    <t>Postřik živičný spojovací ze silniční emulze v množství 0,70 kg/m2</t>
  </si>
  <si>
    <t>1675388678</t>
  </si>
  <si>
    <t>3</t>
  </si>
  <si>
    <t>577144121</t>
  </si>
  <si>
    <t>Asfaltový beton vrstva obrusná ACO 11 (ABS) tř. I tl 50 mm š přes 3 m z nemodifikovaného asfaltu</t>
  </si>
  <si>
    <t>1996088802</t>
  </si>
  <si>
    <t>599141111</t>
  </si>
  <si>
    <t>Vyplnění spár mezi silničními dílci živičnou zálivkou</t>
  </si>
  <si>
    <t>m</t>
  </si>
  <si>
    <t>44372182</t>
  </si>
  <si>
    <t>8</t>
  </si>
  <si>
    <t>Trubní vedení</t>
  </si>
  <si>
    <t>899231111</t>
  </si>
  <si>
    <t>Výšková úprava uličního vstupu nebo vpusti do 200 mm zvýšením mříže</t>
  </si>
  <si>
    <t>kus</t>
  </si>
  <si>
    <t>394189613</t>
  </si>
  <si>
    <t>6</t>
  </si>
  <si>
    <t>899331111</t>
  </si>
  <si>
    <t>Výšková úprava uličního vstupu nebo vpusti do 200 mm zvýšením poklopu</t>
  </si>
  <si>
    <t>1272553601</t>
  </si>
  <si>
    <t>9</t>
  </si>
  <si>
    <t>Ostatní konstrukce a práce, bourání</t>
  </si>
  <si>
    <t>7</t>
  </si>
  <si>
    <t>915131112</t>
  </si>
  <si>
    <t>Vodorovné dopravní značení přechody pro chodce, šipky, symboly retroreflexní bílá barva</t>
  </si>
  <si>
    <t>1310022019</t>
  </si>
  <si>
    <t>VV</t>
  </si>
  <si>
    <t>přechod pro chodce</t>
  </si>
  <si>
    <t>11,0</t>
  </si>
  <si>
    <t>915222121.1</t>
  </si>
  <si>
    <t>Přecreflexní pásek na obrubu - osazení + dodávka</t>
  </si>
  <si>
    <t>1495300603</t>
  </si>
  <si>
    <t>915621111</t>
  </si>
  <si>
    <t>Předznačení vodorovného plošného značení</t>
  </si>
  <si>
    <t>328701231</t>
  </si>
  <si>
    <t>10</t>
  </si>
  <si>
    <t>919735112</t>
  </si>
  <si>
    <t>Řezání stávajícího živičného krytu hl přes 50 do 100 mm</t>
  </si>
  <si>
    <t>-2015302421</t>
  </si>
  <si>
    <t>997</t>
  </si>
  <si>
    <t>Přesun sutě</t>
  </si>
  <si>
    <t>11</t>
  </si>
  <si>
    <t>997221551</t>
  </si>
  <si>
    <t>Vodorovná doprava suti ze sypkých materiálů do 1 km</t>
  </si>
  <si>
    <t>t</t>
  </si>
  <si>
    <t>-805886486</t>
  </si>
  <si>
    <t>12</t>
  </si>
  <si>
    <t>997221559</t>
  </si>
  <si>
    <t>Příplatek ZKD 1 km u vodorovné dopravy suti ze sypkých materiálů</t>
  </si>
  <si>
    <t>-326960564</t>
  </si>
  <si>
    <t>230*19 'Přepočtené koeficientem množství</t>
  </si>
  <si>
    <t>13</t>
  </si>
  <si>
    <t>997221611</t>
  </si>
  <si>
    <t>Nakládání suti na dopravní prostředky pro vodorovnou dopravu</t>
  </si>
  <si>
    <t>572955527</t>
  </si>
  <si>
    <t>14</t>
  </si>
  <si>
    <t>997221645</t>
  </si>
  <si>
    <t>Poplatek za uložení na skládce (skládkovné) odpadu asfaltového bez dehtu kód odpadu 17 03 02</t>
  </si>
  <si>
    <t>-416035516</t>
  </si>
  <si>
    <t>998</t>
  </si>
  <si>
    <t>Přesun hmot</t>
  </si>
  <si>
    <t>998225111</t>
  </si>
  <si>
    <t>Přesun hmot pro pozemní komunikace s krytem z kamene, monolitickým betonovým nebo živičným</t>
  </si>
  <si>
    <t>-603625100</t>
  </si>
  <si>
    <t>VRN</t>
  </si>
  <si>
    <t>Vedlejší rozpočtové náklady</t>
  </si>
  <si>
    <t>VRN3</t>
  </si>
  <si>
    <t>Zařízení staveniště</t>
  </si>
  <si>
    <t>16</t>
  </si>
  <si>
    <t>030001000</t>
  </si>
  <si>
    <t>kpl</t>
  </si>
  <si>
    <t>1024</t>
  </si>
  <si>
    <t>1816624877</t>
  </si>
  <si>
    <t>VRN7</t>
  </si>
  <si>
    <t>Provozní vlivy</t>
  </si>
  <si>
    <t>17</t>
  </si>
  <si>
    <t>072002000</t>
  </si>
  <si>
    <t>Silniční provoz - dočasné dopravní značení</t>
  </si>
  <si>
    <t>1738513248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</si>
</sst>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0" workbookViewId="0">
      <selection activeCell="N72" sqref="N7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0" t="s">
        <v>5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75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9"/>
      <c r="BE5" s="172" t="s">
        <v>14</v>
      </c>
      <c r="BS5" s="16" t="s">
        <v>6</v>
      </c>
    </row>
    <row r="6" spans="1:74" s="1" customFormat="1" ht="36.950000000000003" customHeight="1">
      <c r="B6" s="19"/>
      <c r="D6" s="25" t="s">
        <v>15</v>
      </c>
      <c r="K6" s="177" t="s">
        <v>16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9"/>
      <c r="BE6" s="173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73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73"/>
      <c r="BS8" s="16" t="s">
        <v>6</v>
      </c>
    </row>
    <row r="9" spans="1:74" s="1" customFormat="1" ht="14.45" customHeight="1">
      <c r="B9" s="19"/>
      <c r="AR9" s="19"/>
      <c r="BE9" s="173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73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73"/>
      <c r="BS11" s="16" t="s">
        <v>6</v>
      </c>
    </row>
    <row r="12" spans="1:74" s="1" customFormat="1" ht="6.95" customHeight="1">
      <c r="B12" s="19"/>
      <c r="AR12" s="19"/>
      <c r="BE12" s="173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73"/>
      <c r="BS13" s="16" t="s">
        <v>6</v>
      </c>
    </row>
    <row r="14" spans="1:74" ht="12.75">
      <c r="B14" s="19"/>
      <c r="E14" s="178" t="s">
        <v>28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6" t="s">
        <v>26</v>
      </c>
      <c r="AN14" s="28" t="s">
        <v>28</v>
      </c>
      <c r="AR14" s="19"/>
      <c r="BE14" s="173"/>
      <c r="BS14" s="16" t="s">
        <v>6</v>
      </c>
    </row>
    <row r="15" spans="1:74" s="1" customFormat="1" ht="6.95" customHeight="1">
      <c r="B15" s="19"/>
      <c r="AR15" s="19"/>
      <c r="BE15" s="173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73"/>
      <c r="BS16" s="16" t="s">
        <v>3</v>
      </c>
    </row>
    <row r="17" spans="1:71" s="1" customFormat="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173"/>
      <c r="BS17" s="16" t="s">
        <v>31</v>
      </c>
    </row>
    <row r="18" spans="1:71" s="1" customFormat="1" ht="6.95" customHeight="1">
      <c r="B18" s="19"/>
      <c r="AR18" s="19"/>
      <c r="BE18" s="173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173"/>
      <c r="BS19" s="16" t="s">
        <v>6</v>
      </c>
    </row>
    <row r="20" spans="1:71" s="1" customFormat="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173"/>
      <c r="BS20" s="16" t="s">
        <v>31</v>
      </c>
    </row>
    <row r="21" spans="1:71" s="1" customFormat="1" ht="6.95" customHeight="1">
      <c r="B21" s="19"/>
      <c r="AR21" s="19"/>
      <c r="BE21" s="173"/>
    </row>
    <row r="22" spans="1:71" s="1" customFormat="1" ht="12" customHeight="1">
      <c r="B22" s="19"/>
      <c r="D22" s="26" t="s">
        <v>34</v>
      </c>
      <c r="AR22" s="19"/>
      <c r="BE22" s="173"/>
    </row>
    <row r="23" spans="1:71" s="1" customFormat="1" ht="16.5" customHeight="1">
      <c r="B23" s="19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9"/>
      <c r="BE23" s="173"/>
    </row>
    <row r="24" spans="1:71" s="1" customFormat="1" ht="6.95" customHeight="1">
      <c r="B24" s="19"/>
      <c r="AR24" s="19"/>
      <c r="BE24" s="173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73"/>
    </row>
    <row r="26" spans="1:71" s="2" customFormat="1" ht="25.9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81">
        <f>ROUND(AG94,2)</f>
        <v>0</v>
      </c>
      <c r="AL26" s="182"/>
      <c r="AM26" s="182"/>
      <c r="AN26" s="182"/>
      <c r="AO26" s="182"/>
      <c r="AP26" s="31"/>
      <c r="AQ26" s="31"/>
      <c r="AR26" s="32"/>
      <c r="BE26" s="173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73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83" t="s">
        <v>36</v>
      </c>
      <c r="M28" s="183"/>
      <c r="N28" s="183"/>
      <c r="O28" s="183"/>
      <c r="P28" s="183"/>
      <c r="Q28" s="31"/>
      <c r="R28" s="31"/>
      <c r="S28" s="31"/>
      <c r="T28" s="31"/>
      <c r="U28" s="31"/>
      <c r="V28" s="31"/>
      <c r="W28" s="183" t="s">
        <v>37</v>
      </c>
      <c r="X28" s="183"/>
      <c r="Y28" s="183"/>
      <c r="Z28" s="183"/>
      <c r="AA28" s="183"/>
      <c r="AB28" s="183"/>
      <c r="AC28" s="183"/>
      <c r="AD28" s="183"/>
      <c r="AE28" s="183"/>
      <c r="AF28" s="31"/>
      <c r="AG28" s="31"/>
      <c r="AH28" s="31"/>
      <c r="AI28" s="31"/>
      <c r="AJ28" s="31"/>
      <c r="AK28" s="183" t="s">
        <v>38</v>
      </c>
      <c r="AL28" s="183"/>
      <c r="AM28" s="183"/>
      <c r="AN28" s="183"/>
      <c r="AO28" s="183"/>
      <c r="AP28" s="31"/>
      <c r="AQ28" s="31"/>
      <c r="AR28" s="32"/>
      <c r="BE28" s="173"/>
    </row>
    <row r="29" spans="1:71" s="3" customFormat="1" ht="14.45" customHeight="1">
      <c r="B29" s="36"/>
      <c r="D29" s="26" t="s">
        <v>39</v>
      </c>
      <c r="F29" s="26" t="s">
        <v>40</v>
      </c>
      <c r="L29" s="186">
        <v>0.21</v>
      </c>
      <c r="M29" s="185"/>
      <c r="N29" s="185"/>
      <c r="O29" s="185"/>
      <c r="P29" s="185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ROUND(AV94, 2)</f>
        <v>0</v>
      </c>
      <c r="AL29" s="185"/>
      <c r="AM29" s="185"/>
      <c r="AN29" s="185"/>
      <c r="AO29" s="185"/>
      <c r="AR29" s="36"/>
      <c r="BE29" s="174"/>
    </row>
    <row r="30" spans="1:71" s="3" customFormat="1" ht="14.45" customHeight="1">
      <c r="B30" s="36"/>
      <c r="F30" s="26" t="s">
        <v>41</v>
      </c>
      <c r="L30" s="186">
        <v>0.15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6"/>
      <c r="BE30" s="174"/>
    </row>
    <row r="31" spans="1:71" s="3" customFormat="1" ht="14.45" hidden="1" customHeight="1">
      <c r="B31" s="36"/>
      <c r="F31" s="26" t="s">
        <v>42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6"/>
      <c r="BE31" s="174"/>
    </row>
    <row r="32" spans="1:71" s="3" customFormat="1" ht="14.45" hidden="1" customHeight="1">
      <c r="B32" s="36"/>
      <c r="F32" s="26" t="s">
        <v>43</v>
      </c>
      <c r="L32" s="186">
        <v>0.15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6"/>
      <c r="BE32" s="174"/>
    </row>
    <row r="33" spans="1:57" s="3" customFormat="1" ht="14.45" hidden="1" customHeight="1">
      <c r="B33" s="36"/>
      <c r="F33" s="26" t="s">
        <v>44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6"/>
      <c r="BE33" s="174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73"/>
    </row>
    <row r="35" spans="1:57" s="2" customFormat="1" ht="25.9" customHeight="1">
      <c r="A35" s="31"/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187" t="s">
        <v>47</v>
      </c>
      <c r="Y35" s="188"/>
      <c r="Z35" s="188"/>
      <c r="AA35" s="188"/>
      <c r="AB35" s="188"/>
      <c r="AC35" s="39"/>
      <c r="AD35" s="39"/>
      <c r="AE35" s="39"/>
      <c r="AF35" s="39"/>
      <c r="AG35" s="39"/>
      <c r="AH35" s="39"/>
      <c r="AI35" s="39"/>
      <c r="AJ35" s="39"/>
      <c r="AK35" s="189">
        <f>SUM(AK26:AK33)</f>
        <v>0</v>
      </c>
      <c r="AL35" s="188"/>
      <c r="AM35" s="188"/>
      <c r="AN35" s="188"/>
      <c r="AO35" s="190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50</v>
      </c>
      <c r="AI60" s="34"/>
      <c r="AJ60" s="34"/>
      <c r="AK60" s="34"/>
      <c r="AL60" s="34"/>
      <c r="AM60" s="44" t="s">
        <v>51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53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50</v>
      </c>
      <c r="AI75" s="34"/>
      <c r="AJ75" s="34"/>
      <c r="AK75" s="34"/>
      <c r="AL75" s="34"/>
      <c r="AM75" s="44" t="s">
        <v>51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13</v>
      </c>
      <c r="L84" s="4">
        <f>K5</f>
        <v>0</v>
      </c>
      <c r="AR84" s="50"/>
    </row>
    <row r="85" spans="1:90" s="5" customFormat="1" ht="36.950000000000003" customHeight="1">
      <c r="B85" s="51"/>
      <c r="C85" s="52" t="s">
        <v>15</v>
      </c>
      <c r="L85" s="191" t="str">
        <f>K6</f>
        <v>Oprava místní komunikace Šafaříkova ABS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Valašské Meziříčí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193" t="str">
        <f>IF(AN8= "","",AN8)</f>
        <v>12. 1. 2022</v>
      </c>
      <c r="AN87" s="193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Valašské Meziříčí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194" t="str">
        <f>IF(E17="","",E17)</f>
        <v xml:space="preserve"> </v>
      </c>
      <c r="AN89" s="195"/>
      <c r="AO89" s="195"/>
      <c r="AP89" s="195"/>
      <c r="AQ89" s="31"/>
      <c r="AR89" s="32"/>
      <c r="AS89" s="196" t="s">
        <v>55</v>
      </c>
      <c r="AT89" s="19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194" t="str">
        <f>IF(E20="","",E20)</f>
        <v>Fajfrová Irena</v>
      </c>
      <c r="AN90" s="195"/>
      <c r="AO90" s="195"/>
      <c r="AP90" s="195"/>
      <c r="AQ90" s="31"/>
      <c r="AR90" s="32"/>
      <c r="AS90" s="198"/>
      <c r="AT90" s="19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98"/>
      <c r="AT91" s="19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00" t="s">
        <v>56</v>
      </c>
      <c r="D92" s="201"/>
      <c r="E92" s="201"/>
      <c r="F92" s="201"/>
      <c r="G92" s="201"/>
      <c r="H92" s="59"/>
      <c r="I92" s="202" t="s">
        <v>57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58</v>
      </c>
      <c r="AH92" s="201"/>
      <c r="AI92" s="201"/>
      <c r="AJ92" s="201"/>
      <c r="AK92" s="201"/>
      <c r="AL92" s="201"/>
      <c r="AM92" s="201"/>
      <c r="AN92" s="202" t="s">
        <v>59</v>
      </c>
      <c r="AO92" s="201"/>
      <c r="AP92" s="204"/>
      <c r="AQ92" s="60" t="s">
        <v>60</v>
      </c>
      <c r="AR92" s="32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73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74</v>
      </c>
      <c r="BT94" s="76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0" s="7" customFormat="1" ht="24.75" customHeight="1">
      <c r="A95" s="77" t="s">
        <v>78</v>
      </c>
      <c r="B95" s="78"/>
      <c r="C95" s="79"/>
      <c r="D95" s="207"/>
      <c r="E95" s="207"/>
      <c r="F95" s="207"/>
      <c r="G95" s="207"/>
      <c r="H95" s="207"/>
      <c r="I95" s="80"/>
      <c r="J95" s="207" t="s">
        <v>16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'Mesto1047 - Oprava místní...'!J28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81" t="s">
        <v>79</v>
      </c>
      <c r="AR95" s="78"/>
      <c r="AS95" s="82">
        <v>0</v>
      </c>
      <c r="AT95" s="83">
        <f>ROUND(SUM(AV95:AW95),2)</f>
        <v>0</v>
      </c>
      <c r="AU95" s="84">
        <f>'Mesto1047 - Oprava místní...'!P122</f>
        <v>0</v>
      </c>
      <c r="AV95" s="83">
        <f>'Mesto1047 - Oprava místní...'!J31</f>
        <v>0</v>
      </c>
      <c r="AW95" s="83">
        <f>'Mesto1047 - Oprava místní...'!J32</f>
        <v>0</v>
      </c>
      <c r="AX95" s="83">
        <f>'Mesto1047 - Oprava místní...'!J33</f>
        <v>0</v>
      </c>
      <c r="AY95" s="83">
        <f>'Mesto1047 - Oprava místní...'!J34</f>
        <v>0</v>
      </c>
      <c r="AZ95" s="83">
        <f>'Mesto1047 - Oprava místní...'!F31</f>
        <v>0</v>
      </c>
      <c r="BA95" s="83">
        <f>'Mesto1047 - Oprava místní...'!F32</f>
        <v>0</v>
      </c>
      <c r="BB95" s="83">
        <f>'Mesto1047 - Oprava místní...'!F33</f>
        <v>0</v>
      </c>
      <c r="BC95" s="83">
        <f>'Mesto1047 - Oprava místní...'!F34</f>
        <v>0</v>
      </c>
      <c r="BD95" s="85">
        <f>'Mesto1047 - Oprava místní...'!F35</f>
        <v>0</v>
      </c>
      <c r="BT95" s="86" t="s">
        <v>80</v>
      </c>
      <c r="BU95" s="86" t="s">
        <v>81</v>
      </c>
      <c r="BV95" s="86" t="s">
        <v>76</v>
      </c>
      <c r="BW95" s="86" t="s">
        <v>4</v>
      </c>
      <c r="BX95" s="86" t="s">
        <v>77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047 - Oprava míst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tabSelected="1" topLeftCell="A11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6" t="s">
        <v>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83</v>
      </c>
      <c r="L4" s="19"/>
      <c r="M4" s="8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2" customFormat="1" ht="12" customHeight="1">
      <c r="A6" s="31"/>
      <c r="B6" s="32"/>
      <c r="C6" s="31"/>
      <c r="D6" s="26" t="s">
        <v>15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191" t="s">
        <v>16</v>
      </c>
      <c r="F7" s="211"/>
      <c r="G7" s="211"/>
      <c r="H7" s="211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6" t="s">
        <v>17</v>
      </c>
      <c r="E9" s="31"/>
      <c r="F9" s="24" t="s">
        <v>1</v>
      </c>
      <c r="G9" s="31"/>
      <c r="H9" s="31"/>
      <c r="I9" s="26" t="s">
        <v>18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19</v>
      </c>
      <c r="E10" s="31"/>
      <c r="F10" s="24" t="s">
        <v>20</v>
      </c>
      <c r="G10" s="31"/>
      <c r="H10" s="31"/>
      <c r="I10" s="26" t="s">
        <v>21</v>
      </c>
      <c r="J10" s="54" t="str">
        <f>'Rekapitulace stavby'!AN8</f>
        <v>12. 1. 2022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31"/>
      <c r="G12" s="31"/>
      <c r="H12" s="31"/>
      <c r="I12" s="26" t="s">
        <v>24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4" t="s">
        <v>25</v>
      </c>
      <c r="F13" s="31"/>
      <c r="G13" s="31"/>
      <c r="H13" s="31"/>
      <c r="I13" s="26" t="s">
        <v>26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6" t="s">
        <v>27</v>
      </c>
      <c r="E15" s="31"/>
      <c r="F15" s="31"/>
      <c r="G15" s="31"/>
      <c r="H15" s="31"/>
      <c r="I15" s="26" t="s">
        <v>24</v>
      </c>
      <c r="J15" s="27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12" t="str">
        <f>'Rekapitulace stavby'!E14</f>
        <v>Vyplň údaj</v>
      </c>
      <c r="F16" s="175"/>
      <c r="G16" s="175"/>
      <c r="H16" s="175"/>
      <c r="I16" s="26" t="s">
        <v>26</v>
      </c>
      <c r="J16" s="27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29</v>
      </c>
      <c r="E18" s="31"/>
      <c r="F18" s="31"/>
      <c r="G18" s="31"/>
      <c r="H18" s="31"/>
      <c r="I18" s="26" t="s">
        <v>24</v>
      </c>
      <c r="J18" s="24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IF('Rekapitulace stavby'!E17="","",'Rekapitulace stavby'!E17)</f>
        <v xml:space="preserve"> </v>
      </c>
      <c r="F19" s="31"/>
      <c r="G19" s="31"/>
      <c r="H19" s="31"/>
      <c r="I19" s="26" t="s">
        <v>26</v>
      </c>
      <c r="J19" s="24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32</v>
      </c>
      <c r="E21" s="31"/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">
        <v>33</v>
      </c>
      <c r="F22" s="31"/>
      <c r="G22" s="31"/>
      <c r="H22" s="31"/>
      <c r="I22" s="26" t="s">
        <v>26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34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8"/>
      <c r="B25" s="89"/>
      <c r="C25" s="88"/>
      <c r="D25" s="88"/>
      <c r="E25" s="180" t="s">
        <v>1</v>
      </c>
      <c r="F25" s="180"/>
      <c r="G25" s="180"/>
      <c r="H25" s="180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1" t="s">
        <v>35</v>
      </c>
      <c r="E28" s="31"/>
      <c r="F28" s="31"/>
      <c r="G28" s="31"/>
      <c r="H28" s="31"/>
      <c r="I28" s="31"/>
      <c r="J28" s="70">
        <f>ROUND(J122, 2)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37</v>
      </c>
      <c r="G30" s="31"/>
      <c r="H30" s="31"/>
      <c r="I30" s="35" t="s">
        <v>36</v>
      </c>
      <c r="J30" s="35" t="s">
        <v>38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2" t="s">
        <v>39</v>
      </c>
      <c r="E31" s="26" t="s">
        <v>40</v>
      </c>
      <c r="F31" s="93">
        <f>ROUND((SUM(BE122:BE152)),  2)</f>
        <v>0</v>
      </c>
      <c r="G31" s="31"/>
      <c r="H31" s="31"/>
      <c r="I31" s="94">
        <v>0.21</v>
      </c>
      <c r="J31" s="93">
        <f>ROUND(((SUM(BE122:BE152))*I31),  2)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41</v>
      </c>
      <c r="F32" s="93">
        <f>ROUND((SUM(BF122:BF152)),  2)</f>
        <v>0</v>
      </c>
      <c r="G32" s="31"/>
      <c r="H32" s="31"/>
      <c r="I32" s="94">
        <v>0.15</v>
      </c>
      <c r="J32" s="93">
        <f>ROUND(((SUM(BF122:BF152))*I32), 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42</v>
      </c>
      <c r="F33" s="93">
        <f>ROUND((SUM(BG122:BG152)),  2)</f>
        <v>0</v>
      </c>
      <c r="G33" s="31"/>
      <c r="H33" s="31"/>
      <c r="I33" s="94">
        <v>0.21</v>
      </c>
      <c r="J33" s="93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43</v>
      </c>
      <c r="F34" s="93">
        <f>ROUND((SUM(BH122:BH152)),  2)</f>
        <v>0</v>
      </c>
      <c r="G34" s="31"/>
      <c r="H34" s="31"/>
      <c r="I34" s="94">
        <v>0.15</v>
      </c>
      <c r="J34" s="93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3">
        <f>ROUND((SUM(BI122:BI152)),  2)</f>
        <v>0</v>
      </c>
      <c r="G35" s="31"/>
      <c r="H35" s="31"/>
      <c r="I35" s="94">
        <v>0</v>
      </c>
      <c r="J35" s="9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5"/>
      <c r="D37" s="96" t="s">
        <v>45</v>
      </c>
      <c r="E37" s="59"/>
      <c r="F37" s="59"/>
      <c r="G37" s="97" t="s">
        <v>46</v>
      </c>
      <c r="H37" s="98" t="s">
        <v>47</v>
      </c>
      <c r="I37" s="59"/>
      <c r="J37" s="99">
        <f>SUM(J28:J35)</f>
        <v>0</v>
      </c>
      <c r="K37" s="100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50</v>
      </c>
      <c r="E61" s="34"/>
      <c r="F61" s="101" t="s">
        <v>51</v>
      </c>
      <c r="G61" s="44" t="s">
        <v>50</v>
      </c>
      <c r="H61" s="34"/>
      <c r="I61" s="34"/>
      <c r="J61" s="102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50</v>
      </c>
      <c r="E76" s="34"/>
      <c r="F76" s="101" t="s">
        <v>51</v>
      </c>
      <c r="G76" s="44" t="s">
        <v>50</v>
      </c>
      <c r="H76" s="34"/>
      <c r="I76" s="34"/>
      <c r="J76" s="102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191" t="str">
        <f>E7</f>
        <v>Oprava místní komunikace Šafaříkova ABS</v>
      </c>
      <c r="F85" s="211"/>
      <c r="G85" s="211"/>
      <c r="H85" s="21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19</v>
      </c>
      <c r="D87" s="31"/>
      <c r="E87" s="31"/>
      <c r="F87" s="24" t="str">
        <f>F10</f>
        <v>Valašské Meziříčí</v>
      </c>
      <c r="G87" s="31"/>
      <c r="H87" s="31"/>
      <c r="I87" s="26" t="s">
        <v>21</v>
      </c>
      <c r="J87" s="54" t="str">
        <f>IF(J10="","",J10)</f>
        <v>12. 1. 2022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23</v>
      </c>
      <c r="D89" s="31"/>
      <c r="E89" s="31"/>
      <c r="F89" s="24" t="str">
        <f>E13</f>
        <v>Město Valašské Meziříčí</v>
      </c>
      <c r="G89" s="31"/>
      <c r="H89" s="31"/>
      <c r="I89" s="26" t="s">
        <v>29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27</v>
      </c>
      <c r="D90" s="31"/>
      <c r="E90" s="31"/>
      <c r="F90" s="24" t="str">
        <f>IF(E16="","",E16)</f>
        <v>Vyplň údaj</v>
      </c>
      <c r="G90" s="31"/>
      <c r="H90" s="31"/>
      <c r="I90" s="26" t="s">
        <v>32</v>
      </c>
      <c r="J90" s="29" t="str">
        <f>E22</f>
        <v>Fajfrová Irena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3" t="s">
        <v>85</v>
      </c>
      <c r="D92" s="95"/>
      <c r="E92" s="95"/>
      <c r="F92" s="95"/>
      <c r="G92" s="95"/>
      <c r="H92" s="95"/>
      <c r="I92" s="95"/>
      <c r="J92" s="104" t="s">
        <v>86</v>
      </c>
      <c r="K92" s="95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5" t="s">
        <v>87</v>
      </c>
      <c r="D94" s="31"/>
      <c r="E94" s="31"/>
      <c r="F94" s="31"/>
      <c r="G94" s="31"/>
      <c r="H94" s="31"/>
      <c r="I94" s="31"/>
      <c r="J94" s="70">
        <f>J122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88</v>
      </c>
    </row>
    <row r="95" spans="1:47" s="9" customFormat="1" ht="24.95" customHeight="1">
      <c r="B95" s="106"/>
      <c r="D95" s="107" t="s">
        <v>89</v>
      </c>
      <c r="E95" s="108"/>
      <c r="F95" s="108"/>
      <c r="G95" s="108"/>
      <c r="H95" s="108"/>
      <c r="I95" s="108"/>
      <c r="J95" s="109">
        <f>J123</f>
        <v>0</v>
      </c>
      <c r="L95" s="106"/>
    </row>
    <row r="96" spans="1:47" s="10" customFormat="1" ht="19.899999999999999" customHeight="1">
      <c r="B96" s="110"/>
      <c r="D96" s="111" t="s">
        <v>90</v>
      </c>
      <c r="E96" s="112"/>
      <c r="F96" s="112"/>
      <c r="G96" s="112"/>
      <c r="H96" s="112"/>
      <c r="I96" s="112"/>
      <c r="J96" s="113">
        <f>J124</f>
        <v>0</v>
      </c>
      <c r="L96" s="110"/>
    </row>
    <row r="97" spans="1:31" s="10" customFormat="1" ht="19.899999999999999" customHeight="1">
      <c r="B97" s="110"/>
      <c r="D97" s="111" t="s">
        <v>91</v>
      </c>
      <c r="E97" s="112"/>
      <c r="F97" s="112"/>
      <c r="G97" s="112"/>
      <c r="H97" s="112"/>
      <c r="I97" s="112"/>
      <c r="J97" s="113">
        <f>J126</f>
        <v>0</v>
      </c>
      <c r="L97" s="110"/>
    </row>
    <row r="98" spans="1:31" s="10" customFormat="1" ht="19.899999999999999" customHeight="1">
      <c r="B98" s="110"/>
      <c r="D98" s="111" t="s">
        <v>92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1:31" s="10" customFormat="1" ht="19.899999999999999" customHeight="1">
      <c r="B99" s="110"/>
      <c r="D99" s="111" t="s">
        <v>93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1:31" s="10" customFormat="1" ht="19.899999999999999" customHeight="1">
      <c r="B100" s="110"/>
      <c r="D100" s="111" t="s">
        <v>94</v>
      </c>
      <c r="E100" s="112"/>
      <c r="F100" s="112"/>
      <c r="G100" s="112"/>
      <c r="H100" s="112"/>
      <c r="I100" s="112"/>
      <c r="J100" s="113">
        <f>J140</f>
        <v>0</v>
      </c>
      <c r="L100" s="110"/>
    </row>
    <row r="101" spans="1:31" s="10" customFormat="1" ht="19.899999999999999" customHeight="1">
      <c r="B101" s="110"/>
      <c r="D101" s="111" t="s">
        <v>95</v>
      </c>
      <c r="E101" s="112"/>
      <c r="F101" s="112"/>
      <c r="G101" s="112"/>
      <c r="H101" s="112"/>
      <c r="I101" s="112"/>
      <c r="J101" s="113">
        <f>J146</f>
        <v>0</v>
      </c>
      <c r="L101" s="110"/>
    </row>
    <row r="102" spans="1:31" s="9" customFormat="1" ht="24.95" customHeight="1">
      <c r="B102" s="106"/>
      <c r="D102" s="107" t="s">
        <v>96</v>
      </c>
      <c r="E102" s="108"/>
      <c r="F102" s="108"/>
      <c r="G102" s="108"/>
      <c r="H102" s="108"/>
      <c r="I102" s="108"/>
      <c r="J102" s="109">
        <f>J148</f>
        <v>0</v>
      </c>
      <c r="L102" s="106"/>
    </row>
    <row r="103" spans="1:31" s="10" customFormat="1" ht="19.899999999999999" customHeight="1">
      <c r="B103" s="110"/>
      <c r="D103" s="111" t="s">
        <v>97</v>
      </c>
      <c r="E103" s="112"/>
      <c r="F103" s="112"/>
      <c r="G103" s="112"/>
      <c r="H103" s="112"/>
      <c r="I103" s="112"/>
      <c r="J103" s="113">
        <f>J149</f>
        <v>0</v>
      </c>
      <c r="L103" s="110"/>
    </row>
    <row r="104" spans="1:31" s="10" customFormat="1" ht="19.899999999999999" customHeight="1">
      <c r="B104" s="110"/>
      <c r="D104" s="111" t="s">
        <v>98</v>
      </c>
      <c r="E104" s="112"/>
      <c r="F104" s="112"/>
      <c r="G104" s="112"/>
      <c r="H104" s="112"/>
      <c r="I104" s="112"/>
      <c r="J104" s="113">
        <f>J151</f>
        <v>0</v>
      </c>
      <c r="L104" s="110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99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15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1" t="str">
        <f>E7</f>
        <v>Oprava místní komunikace Šafaříkova ABS</v>
      </c>
      <c r="F114" s="211"/>
      <c r="G114" s="211"/>
      <c r="H114" s="21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1"/>
      <c r="E116" s="31"/>
      <c r="F116" s="24" t="str">
        <f>F10</f>
        <v>Valašské Meziříčí</v>
      </c>
      <c r="G116" s="31"/>
      <c r="H116" s="31"/>
      <c r="I116" s="26" t="s">
        <v>21</v>
      </c>
      <c r="J116" s="54" t="str">
        <f>IF(J10="","",J10)</f>
        <v>12. 1. 2022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1"/>
      <c r="E118" s="31"/>
      <c r="F118" s="24" t="str">
        <f>E13</f>
        <v>Město Valašské Meziříčí</v>
      </c>
      <c r="G118" s="31"/>
      <c r="H118" s="31"/>
      <c r="I118" s="26" t="s">
        <v>29</v>
      </c>
      <c r="J118" s="29" t="str">
        <f>E19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IF(E16="","",E16)</f>
        <v>Vyplň údaj</v>
      </c>
      <c r="G119" s="31"/>
      <c r="H119" s="31"/>
      <c r="I119" s="26" t="s">
        <v>32</v>
      </c>
      <c r="J119" s="29" t="str">
        <f>E22</f>
        <v>Fajfrová Irena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4"/>
      <c r="B121" s="115"/>
      <c r="C121" s="116" t="s">
        <v>100</v>
      </c>
      <c r="D121" s="117" t="s">
        <v>60</v>
      </c>
      <c r="E121" s="117" t="s">
        <v>56</v>
      </c>
      <c r="F121" s="117" t="s">
        <v>57</v>
      </c>
      <c r="G121" s="117" t="s">
        <v>101</v>
      </c>
      <c r="H121" s="117" t="s">
        <v>102</v>
      </c>
      <c r="I121" s="117" t="s">
        <v>103</v>
      </c>
      <c r="J121" s="117" t="s">
        <v>86</v>
      </c>
      <c r="K121" s="118" t="s">
        <v>104</v>
      </c>
      <c r="L121" s="119"/>
      <c r="M121" s="61" t="s">
        <v>1</v>
      </c>
      <c r="N121" s="62" t="s">
        <v>39</v>
      </c>
      <c r="O121" s="62" t="s">
        <v>105</v>
      </c>
      <c r="P121" s="62" t="s">
        <v>106</v>
      </c>
      <c r="Q121" s="62" t="s">
        <v>107</v>
      </c>
      <c r="R121" s="62" t="s">
        <v>108</v>
      </c>
      <c r="S121" s="62" t="s">
        <v>109</v>
      </c>
      <c r="T121" s="63" t="s">
        <v>110</v>
      </c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</row>
    <row r="122" spans="1:65" s="2" customFormat="1" ht="22.9" customHeight="1">
      <c r="A122" s="31"/>
      <c r="B122" s="32"/>
      <c r="C122" s="68" t="s">
        <v>111</v>
      </c>
      <c r="D122" s="31"/>
      <c r="E122" s="31"/>
      <c r="F122" s="31"/>
      <c r="G122" s="31"/>
      <c r="H122" s="31"/>
      <c r="I122" s="31"/>
      <c r="J122" s="120">
        <f>BK122</f>
        <v>0</v>
      </c>
      <c r="K122" s="31"/>
      <c r="L122" s="32"/>
      <c r="M122" s="64"/>
      <c r="N122" s="55"/>
      <c r="O122" s="65"/>
      <c r="P122" s="121">
        <f>P123+P148</f>
        <v>0</v>
      </c>
      <c r="Q122" s="65"/>
      <c r="R122" s="121">
        <f>R123+R148</f>
        <v>658.17230999999992</v>
      </c>
      <c r="S122" s="65"/>
      <c r="T122" s="122">
        <f>T123+T148</f>
        <v>230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74</v>
      </c>
      <c r="AU122" s="16" t="s">
        <v>88</v>
      </c>
      <c r="BK122" s="123">
        <f>BK123+BK148</f>
        <v>0</v>
      </c>
    </row>
    <row r="123" spans="1:65" s="12" customFormat="1" ht="25.9" customHeight="1">
      <c r="B123" s="124"/>
      <c r="D123" s="125" t="s">
        <v>74</v>
      </c>
      <c r="E123" s="126" t="s">
        <v>112</v>
      </c>
      <c r="F123" s="126" t="s">
        <v>113</v>
      </c>
      <c r="I123" s="127"/>
      <c r="J123" s="128">
        <f>BK123</f>
        <v>0</v>
      </c>
      <c r="L123" s="124"/>
      <c r="M123" s="129"/>
      <c r="N123" s="130"/>
      <c r="O123" s="130"/>
      <c r="P123" s="131">
        <f>P124+P126+P130+P133+P140+P146</f>
        <v>0</v>
      </c>
      <c r="Q123" s="130"/>
      <c r="R123" s="131">
        <f>R124+R126+R130+R133+R140+R146</f>
        <v>658.17230999999992</v>
      </c>
      <c r="S123" s="130"/>
      <c r="T123" s="132">
        <f>T124+T126+T130+T133+T140+T146</f>
        <v>230</v>
      </c>
      <c r="AR123" s="125" t="s">
        <v>80</v>
      </c>
      <c r="AT123" s="133" t="s">
        <v>74</v>
      </c>
      <c r="AU123" s="133" t="s">
        <v>75</v>
      </c>
      <c r="AY123" s="125" t="s">
        <v>114</v>
      </c>
      <c r="BK123" s="134">
        <f>BK124+BK126+BK130+BK133+BK140+BK146</f>
        <v>0</v>
      </c>
    </row>
    <row r="124" spans="1:65" s="12" customFormat="1" ht="22.9" customHeight="1">
      <c r="B124" s="124"/>
      <c r="D124" s="125" t="s">
        <v>74</v>
      </c>
      <c r="E124" s="135" t="s">
        <v>80</v>
      </c>
      <c r="F124" s="135" t="s">
        <v>115</v>
      </c>
      <c r="I124" s="127"/>
      <c r="J124" s="136">
        <f>BK124</f>
        <v>0</v>
      </c>
      <c r="L124" s="124"/>
      <c r="M124" s="129"/>
      <c r="N124" s="130"/>
      <c r="O124" s="130"/>
      <c r="P124" s="131">
        <f>P125</f>
        <v>0</v>
      </c>
      <c r="Q124" s="130"/>
      <c r="R124" s="131">
        <f>R125</f>
        <v>0.15</v>
      </c>
      <c r="S124" s="130"/>
      <c r="T124" s="132">
        <f>T125</f>
        <v>230</v>
      </c>
      <c r="AR124" s="125" t="s">
        <v>80</v>
      </c>
      <c r="AT124" s="133" t="s">
        <v>74</v>
      </c>
      <c r="AU124" s="133" t="s">
        <v>80</v>
      </c>
      <c r="AY124" s="125" t="s">
        <v>114</v>
      </c>
      <c r="BK124" s="134">
        <f>BK125</f>
        <v>0</v>
      </c>
    </row>
    <row r="125" spans="1:65" s="2" customFormat="1" ht="33" customHeight="1">
      <c r="A125" s="31"/>
      <c r="B125" s="137"/>
      <c r="C125" s="138" t="s">
        <v>80</v>
      </c>
      <c r="D125" s="138" t="s">
        <v>116</v>
      </c>
      <c r="E125" s="139" t="s">
        <v>117</v>
      </c>
      <c r="F125" s="140" t="s">
        <v>118</v>
      </c>
      <c r="G125" s="141" t="s">
        <v>119</v>
      </c>
      <c r="H125" s="142">
        <v>2500</v>
      </c>
      <c r="I125" s="143"/>
      <c r="J125" s="144">
        <f>ROUND(I125*H125,2)</f>
        <v>0</v>
      </c>
      <c r="K125" s="140" t="s">
        <v>120</v>
      </c>
      <c r="L125" s="32"/>
      <c r="M125" s="145" t="s">
        <v>1</v>
      </c>
      <c r="N125" s="146" t="s">
        <v>40</v>
      </c>
      <c r="O125" s="57"/>
      <c r="P125" s="147">
        <f>O125*H125</f>
        <v>0</v>
      </c>
      <c r="Q125" s="147">
        <v>6.0000000000000002E-5</v>
      </c>
      <c r="R125" s="147">
        <f>Q125*H125</f>
        <v>0.15</v>
      </c>
      <c r="S125" s="147">
        <v>9.1999999999999998E-2</v>
      </c>
      <c r="T125" s="148">
        <f>S125*H125</f>
        <v>230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49" t="s">
        <v>121</v>
      </c>
      <c r="AT125" s="149" t="s">
        <v>116</v>
      </c>
      <c r="AU125" s="149" t="s">
        <v>82</v>
      </c>
      <c r="AY125" s="16" t="s">
        <v>114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6" t="s">
        <v>80</v>
      </c>
      <c r="BK125" s="150">
        <f>ROUND(I125*H125,2)</f>
        <v>0</v>
      </c>
      <c r="BL125" s="16" t="s">
        <v>121</v>
      </c>
      <c r="BM125" s="149" t="s">
        <v>122</v>
      </c>
    </row>
    <row r="126" spans="1:65" s="12" customFormat="1" ht="22.9" customHeight="1">
      <c r="B126" s="124"/>
      <c r="D126" s="125" t="s">
        <v>74</v>
      </c>
      <c r="E126" s="135" t="s">
        <v>123</v>
      </c>
      <c r="F126" s="135" t="s">
        <v>124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654.62199999999996</v>
      </c>
      <c r="S126" s="130"/>
      <c r="T126" s="132">
        <f>SUM(T127:T129)</f>
        <v>0</v>
      </c>
      <c r="AR126" s="125" t="s">
        <v>80</v>
      </c>
      <c r="AT126" s="133" t="s">
        <v>74</v>
      </c>
      <c r="AU126" s="133" t="s">
        <v>80</v>
      </c>
      <c r="AY126" s="125" t="s">
        <v>114</v>
      </c>
      <c r="BK126" s="134">
        <f>SUM(BK127:BK129)</f>
        <v>0</v>
      </c>
    </row>
    <row r="127" spans="1:65" s="2" customFormat="1" ht="24.2" customHeight="1">
      <c r="A127" s="31"/>
      <c r="B127" s="137"/>
      <c r="C127" s="138" t="s">
        <v>82</v>
      </c>
      <c r="D127" s="138" t="s">
        <v>116</v>
      </c>
      <c r="E127" s="139" t="s">
        <v>125</v>
      </c>
      <c r="F127" s="140" t="s">
        <v>126</v>
      </c>
      <c r="G127" s="141" t="s">
        <v>119</v>
      </c>
      <c r="H127" s="142">
        <v>5000</v>
      </c>
      <c r="I127" s="143"/>
      <c r="J127" s="144">
        <f>ROUND(I127*H127,2)</f>
        <v>0</v>
      </c>
      <c r="K127" s="140" t="s">
        <v>120</v>
      </c>
      <c r="L127" s="32"/>
      <c r="M127" s="145" t="s">
        <v>1</v>
      </c>
      <c r="N127" s="146" t="s">
        <v>40</v>
      </c>
      <c r="O127" s="57"/>
      <c r="P127" s="147">
        <f>O127*H127</f>
        <v>0</v>
      </c>
      <c r="Q127" s="147">
        <v>7.1000000000000002E-4</v>
      </c>
      <c r="R127" s="147">
        <f>Q127*H127</f>
        <v>3.5500000000000003</v>
      </c>
      <c r="S127" s="147">
        <v>0</v>
      </c>
      <c r="T127" s="14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49" t="s">
        <v>121</v>
      </c>
      <c r="AT127" s="149" t="s">
        <v>116</v>
      </c>
      <c r="AU127" s="149" t="s">
        <v>82</v>
      </c>
      <c r="AY127" s="16" t="s">
        <v>114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6" t="s">
        <v>80</v>
      </c>
      <c r="BK127" s="150">
        <f>ROUND(I127*H127,2)</f>
        <v>0</v>
      </c>
      <c r="BL127" s="16" t="s">
        <v>121</v>
      </c>
      <c r="BM127" s="149" t="s">
        <v>127</v>
      </c>
    </row>
    <row r="128" spans="1:65" s="2" customFormat="1" ht="33" customHeight="1">
      <c r="A128" s="31"/>
      <c r="B128" s="137"/>
      <c r="C128" s="138" t="s">
        <v>128</v>
      </c>
      <c r="D128" s="138" t="s">
        <v>116</v>
      </c>
      <c r="E128" s="139" t="s">
        <v>129</v>
      </c>
      <c r="F128" s="140" t="s">
        <v>130</v>
      </c>
      <c r="G128" s="141" t="s">
        <v>119</v>
      </c>
      <c r="H128" s="142">
        <v>5000</v>
      </c>
      <c r="I128" s="143"/>
      <c r="J128" s="144">
        <f>ROUND(I128*H128,2)</f>
        <v>0</v>
      </c>
      <c r="K128" s="140" t="s">
        <v>120</v>
      </c>
      <c r="L128" s="32"/>
      <c r="M128" s="145" t="s">
        <v>1</v>
      </c>
      <c r="N128" s="146" t="s">
        <v>40</v>
      </c>
      <c r="O128" s="57"/>
      <c r="P128" s="147">
        <f>O128*H128</f>
        <v>0</v>
      </c>
      <c r="Q128" s="147">
        <v>0.12966</v>
      </c>
      <c r="R128" s="147">
        <f>Q128*H128</f>
        <v>648.29999999999995</v>
      </c>
      <c r="S128" s="147">
        <v>0</v>
      </c>
      <c r="T128" s="14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49" t="s">
        <v>121</v>
      </c>
      <c r="AT128" s="149" t="s">
        <v>116</v>
      </c>
      <c r="AU128" s="149" t="s">
        <v>82</v>
      </c>
      <c r="AY128" s="16" t="s">
        <v>114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6" t="s">
        <v>80</v>
      </c>
      <c r="BK128" s="150">
        <f>ROUND(I128*H128,2)</f>
        <v>0</v>
      </c>
      <c r="BL128" s="16" t="s">
        <v>121</v>
      </c>
      <c r="BM128" s="149" t="s">
        <v>131</v>
      </c>
    </row>
    <row r="129" spans="1:65" s="2" customFormat="1" ht="21.75" customHeight="1">
      <c r="A129" s="31"/>
      <c r="B129" s="137"/>
      <c r="C129" s="138" t="s">
        <v>121</v>
      </c>
      <c r="D129" s="138" t="s">
        <v>116</v>
      </c>
      <c r="E129" s="139" t="s">
        <v>132</v>
      </c>
      <c r="F129" s="140" t="s">
        <v>133</v>
      </c>
      <c r="G129" s="141" t="s">
        <v>134</v>
      </c>
      <c r="H129" s="142">
        <v>770</v>
      </c>
      <c r="I129" s="143"/>
      <c r="J129" s="144">
        <f>ROUND(I129*H129,2)</f>
        <v>0</v>
      </c>
      <c r="K129" s="140" t="s">
        <v>120</v>
      </c>
      <c r="L129" s="32"/>
      <c r="M129" s="145" t="s">
        <v>1</v>
      </c>
      <c r="N129" s="146" t="s">
        <v>40</v>
      </c>
      <c r="O129" s="57"/>
      <c r="P129" s="147">
        <f>O129*H129</f>
        <v>0</v>
      </c>
      <c r="Q129" s="147">
        <v>3.5999999999999999E-3</v>
      </c>
      <c r="R129" s="147">
        <f>Q129*H129</f>
        <v>2.7719999999999998</v>
      </c>
      <c r="S129" s="147">
        <v>0</v>
      </c>
      <c r="T129" s="14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49" t="s">
        <v>121</v>
      </c>
      <c r="AT129" s="149" t="s">
        <v>116</v>
      </c>
      <c r="AU129" s="149" t="s">
        <v>82</v>
      </c>
      <c r="AY129" s="16" t="s">
        <v>114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6" t="s">
        <v>80</v>
      </c>
      <c r="BK129" s="150">
        <f>ROUND(I129*H129,2)</f>
        <v>0</v>
      </c>
      <c r="BL129" s="16" t="s">
        <v>121</v>
      </c>
      <c r="BM129" s="149" t="s">
        <v>135</v>
      </c>
    </row>
    <row r="130" spans="1:65" s="12" customFormat="1" ht="22.9" customHeight="1">
      <c r="B130" s="124"/>
      <c r="D130" s="125" t="s">
        <v>74</v>
      </c>
      <c r="E130" s="135" t="s">
        <v>136</v>
      </c>
      <c r="F130" s="135" t="s">
        <v>137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SUM(P131:P132)</f>
        <v>0</v>
      </c>
      <c r="Q130" s="130"/>
      <c r="R130" s="131">
        <f>SUM(R131:R132)</f>
        <v>3.3807999999999998</v>
      </c>
      <c r="S130" s="130"/>
      <c r="T130" s="132">
        <f>SUM(T131:T132)</f>
        <v>0</v>
      </c>
      <c r="AR130" s="125" t="s">
        <v>80</v>
      </c>
      <c r="AT130" s="133" t="s">
        <v>74</v>
      </c>
      <c r="AU130" s="133" t="s">
        <v>80</v>
      </c>
      <c r="AY130" s="125" t="s">
        <v>114</v>
      </c>
      <c r="BK130" s="134">
        <f>SUM(BK131:BK132)</f>
        <v>0</v>
      </c>
    </row>
    <row r="131" spans="1:65" s="2" customFormat="1" ht="24.2" customHeight="1">
      <c r="A131" s="31"/>
      <c r="B131" s="137"/>
      <c r="C131" s="138" t="s">
        <v>123</v>
      </c>
      <c r="D131" s="138" t="s">
        <v>116</v>
      </c>
      <c r="E131" s="139" t="s">
        <v>138</v>
      </c>
      <c r="F131" s="140" t="s">
        <v>139</v>
      </c>
      <c r="G131" s="141" t="s">
        <v>140</v>
      </c>
      <c r="H131" s="142">
        <v>5</v>
      </c>
      <c r="I131" s="143"/>
      <c r="J131" s="144">
        <f>ROUND(I131*H131,2)</f>
        <v>0</v>
      </c>
      <c r="K131" s="140" t="s">
        <v>120</v>
      </c>
      <c r="L131" s="32"/>
      <c r="M131" s="145" t="s">
        <v>1</v>
      </c>
      <c r="N131" s="146" t="s">
        <v>40</v>
      </c>
      <c r="O131" s="57"/>
      <c r="P131" s="147">
        <f>O131*H131</f>
        <v>0</v>
      </c>
      <c r="Q131" s="147">
        <v>0.42368</v>
      </c>
      <c r="R131" s="147">
        <f>Q131*H131</f>
        <v>2.1183999999999998</v>
      </c>
      <c r="S131" s="147">
        <v>0</v>
      </c>
      <c r="T131" s="14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49" t="s">
        <v>121</v>
      </c>
      <c r="AT131" s="149" t="s">
        <v>116</v>
      </c>
      <c r="AU131" s="149" t="s">
        <v>82</v>
      </c>
      <c r="AY131" s="16" t="s">
        <v>114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6" t="s">
        <v>80</v>
      </c>
      <c r="BK131" s="150">
        <f>ROUND(I131*H131,2)</f>
        <v>0</v>
      </c>
      <c r="BL131" s="16" t="s">
        <v>121</v>
      </c>
      <c r="BM131" s="149" t="s">
        <v>141</v>
      </c>
    </row>
    <row r="132" spans="1:65" s="2" customFormat="1" ht="24.2" customHeight="1">
      <c r="A132" s="31"/>
      <c r="B132" s="137"/>
      <c r="C132" s="138" t="s">
        <v>142</v>
      </c>
      <c r="D132" s="138" t="s">
        <v>116</v>
      </c>
      <c r="E132" s="139" t="s">
        <v>143</v>
      </c>
      <c r="F132" s="140" t="s">
        <v>144</v>
      </c>
      <c r="G132" s="141" t="s">
        <v>140</v>
      </c>
      <c r="H132" s="142">
        <v>3</v>
      </c>
      <c r="I132" s="143"/>
      <c r="J132" s="144">
        <f>ROUND(I132*H132,2)</f>
        <v>0</v>
      </c>
      <c r="K132" s="140" t="s">
        <v>120</v>
      </c>
      <c r="L132" s="32"/>
      <c r="M132" s="145" t="s">
        <v>1</v>
      </c>
      <c r="N132" s="146" t="s">
        <v>40</v>
      </c>
      <c r="O132" s="57"/>
      <c r="P132" s="147">
        <f>O132*H132</f>
        <v>0</v>
      </c>
      <c r="Q132" s="147">
        <v>0.42080000000000001</v>
      </c>
      <c r="R132" s="147">
        <f>Q132*H132</f>
        <v>1.2624</v>
      </c>
      <c r="S132" s="147">
        <v>0</v>
      </c>
      <c r="T132" s="14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49" t="s">
        <v>121</v>
      </c>
      <c r="AT132" s="149" t="s">
        <v>116</v>
      </c>
      <c r="AU132" s="149" t="s">
        <v>82</v>
      </c>
      <c r="AY132" s="16" t="s">
        <v>114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6" t="s">
        <v>80</v>
      </c>
      <c r="BK132" s="150">
        <f>ROUND(I132*H132,2)</f>
        <v>0</v>
      </c>
      <c r="BL132" s="16" t="s">
        <v>121</v>
      </c>
      <c r="BM132" s="149" t="s">
        <v>145</v>
      </c>
    </row>
    <row r="133" spans="1:65" s="12" customFormat="1" ht="22.9" customHeight="1">
      <c r="B133" s="124"/>
      <c r="D133" s="125" t="s">
        <v>74</v>
      </c>
      <c r="E133" s="135" t="s">
        <v>146</v>
      </c>
      <c r="F133" s="135" t="s">
        <v>147</v>
      </c>
      <c r="I133" s="127"/>
      <c r="J133" s="136">
        <f>BK133</f>
        <v>0</v>
      </c>
      <c r="L133" s="124"/>
      <c r="M133" s="129"/>
      <c r="N133" s="130"/>
      <c r="O133" s="130"/>
      <c r="P133" s="131">
        <f>SUM(P134:P139)</f>
        <v>0</v>
      </c>
      <c r="Q133" s="130"/>
      <c r="R133" s="131">
        <f>SUM(R134:R139)</f>
        <v>1.951E-2</v>
      </c>
      <c r="S133" s="130"/>
      <c r="T133" s="132">
        <f>SUM(T134:T139)</f>
        <v>0</v>
      </c>
      <c r="AR133" s="125" t="s">
        <v>80</v>
      </c>
      <c r="AT133" s="133" t="s">
        <v>74</v>
      </c>
      <c r="AU133" s="133" t="s">
        <v>80</v>
      </c>
      <c r="AY133" s="125" t="s">
        <v>114</v>
      </c>
      <c r="BK133" s="134">
        <f>SUM(BK134:BK139)</f>
        <v>0</v>
      </c>
    </row>
    <row r="134" spans="1:65" s="2" customFormat="1" ht="24.2" customHeight="1">
      <c r="A134" s="31"/>
      <c r="B134" s="137"/>
      <c r="C134" s="138" t="s">
        <v>148</v>
      </c>
      <c r="D134" s="138" t="s">
        <v>116</v>
      </c>
      <c r="E134" s="139" t="s">
        <v>149</v>
      </c>
      <c r="F134" s="140" t="s">
        <v>150</v>
      </c>
      <c r="G134" s="141" t="s">
        <v>119</v>
      </c>
      <c r="H134" s="142">
        <v>11</v>
      </c>
      <c r="I134" s="143"/>
      <c r="J134" s="144">
        <f>ROUND(I134*H134,2)</f>
        <v>0</v>
      </c>
      <c r="K134" s="140" t="s">
        <v>120</v>
      </c>
      <c r="L134" s="32"/>
      <c r="M134" s="145" t="s">
        <v>1</v>
      </c>
      <c r="N134" s="146" t="s">
        <v>40</v>
      </c>
      <c r="O134" s="57"/>
      <c r="P134" s="147">
        <f>O134*H134</f>
        <v>0</v>
      </c>
      <c r="Q134" s="147">
        <v>8.4999999999999995E-4</v>
      </c>
      <c r="R134" s="147">
        <f>Q134*H134</f>
        <v>9.3499999999999989E-3</v>
      </c>
      <c r="S134" s="147">
        <v>0</v>
      </c>
      <c r="T134" s="14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49" t="s">
        <v>121</v>
      </c>
      <c r="AT134" s="149" t="s">
        <v>116</v>
      </c>
      <c r="AU134" s="149" t="s">
        <v>82</v>
      </c>
      <c r="AY134" s="16" t="s">
        <v>114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6" t="s">
        <v>80</v>
      </c>
      <c r="BK134" s="150">
        <f>ROUND(I134*H134,2)</f>
        <v>0</v>
      </c>
      <c r="BL134" s="16" t="s">
        <v>121</v>
      </c>
      <c r="BM134" s="149" t="s">
        <v>151</v>
      </c>
    </row>
    <row r="135" spans="1:65" s="13" customFormat="1" ht="11.25">
      <c r="B135" s="151"/>
      <c r="D135" s="152" t="s">
        <v>152</v>
      </c>
      <c r="E135" s="153" t="s">
        <v>1</v>
      </c>
      <c r="F135" s="154" t="s">
        <v>153</v>
      </c>
      <c r="H135" s="153" t="s">
        <v>1</v>
      </c>
      <c r="I135" s="155"/>
      <c r="L135" s="151"/>
      <c r="M135" s="156"/>
      <c r="N135" s="157"/>
      <c r="O135" s="157"/>
      <c r="P135" s="157"/>
      <c r="Q135" s="157"/>
      <c r="R135" s="157"/>
      <c r="S135" s="157"/>
      <c r="T135" s="158"/>
      <c r="AT135" s="153" t="s">
        <v>152</v>
      </c>
      <c r="AU135" s="153" t="s">
        <v>82</v>
      </c>
      <c r="AV135" s="13" t="s">
        <v>80</v>
      </c>
      <c r="AW135" s="13" t="s">
        <v>31</v>
      </c>
      <c r="AX135" s="13" t="s">
        <v>75</v>
      </c>
      <c r="AY135" s="153" t="s">
        <v>114</v>
      </c>
    </row>
    <row r="136" spans="1:65" s="14" customFormat="1" ht="11.25">
      <c r="B136" s="159"/>
      <c r="D136" s="152" t="s">
        <v>152</v>
      </c>
      <c r="E136" s="160" t="s">
        <v>1</v>
      </c>
      <c r="F136" s="161" t="s">
        <v>154</v>
      </c>
      <c r="H136" s="162">
        <v>11</v>
      </c>
      <c r="I136" s="163"/>
      <c r="L136" s="159"/>
      <c r="M136" s="164"/>
      <c r="N136" s="165"/>
      <c r="O136" s="165"/>
      <c r="P136" s="165"/>
      <c r="Q136" s="165"/>
      <c r="R136" s="165"/>
      <c r="S136" s="165"/>
      <c r="T136" s="166"/>
      <c r="AT136" s="160" t="s">
        <v>152</v>
      </c>
      <c r="AU136" s="160" t="s">
        <v>82</v>
      </c>
      <c r="AV136" s="14" t="s">
        <v>82</v>
      </c>
      <c r="AW136" s="14" t="s">
        <v>31</v>
      </c>
      <c r="AX136" s="14" t="s">
        <v>80</v>
      </c>
      <c r="AY136" s="160" t="s">
        <v>114</v>
      </c>
    </row>
    <row r="137" spans="1:65" s="2" customFormat="1" ht="21.75" customHeight="1">
      <c r="A137" s="31"/>
      <c r="B137" s="137"/>
      <c r="C137" s="138" t="s">
        <v>136</v>
      </c>
      <c r="D137" s="138" t="s">
        <v>116</v>
      </c>
      <c r="E137" s="139" t="s">
        <v>155</v>
      </c>
      <c r="F137" s="140" t="s">
        <v>156</v>
      </c>
      <c r="G137" s="141" t="s">
        <v>134</v>
      </c>
      <c r="H137" s="142">
        <v>5</v>
      </c>
      <c r="I137" s="143"/>
      <c r="J137" s="144">
        <f>ROUND(I137*H137,2)</f>
        <v>0</v>
      </c>
      <c r="K137" s="140" t="s">
        <v>1</v>
      </c>
      <c r="L137" s="32"/>
      <c r="M137" s="145" t="s">
        <v>1</v>
      </c>
      <c r="N137" s="146" t="s">
        <v>40</v>
      </c>
      <c r="O137" s="57"/>
      <c r="P137" s="147">
        <f>O137*H137</f>
        <v>0</v>
      </c>
      <c r="Q137" s="147">
        <v>2.0100000000000001E-3</v>
      </c>
      <c r="R137" s="147">
        <f>Q137*H137</f>
        <v>1.005E-2</v>
      </c>
      <c r="S137" s="147">
        <v>0</v>
      </c>
      <c r="T137" s="14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9" t="s">
        <v>121</v>
      </c>
      <c r="AT137" s="149" t="s">
        <v>116</v>
      </c>
      <c r="AU137" s="149" t="s">
        <v>82</v>
      </c>
      <c r="AY137" s="16" t="s">
        <v>114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6" t="s">
        <v>80</v>
      </c>
      <c r="BK137" s="150">
        <f>ROUND(I137*H137,2)</f>
        <v>0</v>
      </c>
      <c r="BL137" s="16" t="s">
        <v>121</v>
      </c>
      <c r="BM137" s="149" t="s">
        <v>157</v>
      </c>
    </row>
    <row r="138" spans="1:65" s="2" customFormat="1" ht="16.5" customHeight="1">
      <c r="A138" s="31"/>
      <c r="B138" s="137"/>
      <c r="C138" s="138" t="s">
        <v>146</v>
      </c>
      <c r="D138" s="138" t="s">
        <v>116</v>
      </c>
      <c r="E138" s="139" t="s">
        <v>158</v>
      </c>
      <c r="F138" s="140" t="s">
        <v>159</v>
      </c>
      <c r="G138" s="141" t="s">
        <v>119</v>
      </c>
      <c r="H138" s="142">
        <v>11</v>
      </c>
      <c r="I138" s="143"/>
      <c r="J138" s="144">
        <f>ROUND(I138*H138,2)</f>
        <v>0</v>
      </c>
      <c r="K138" s="140" t="s">
        <v>120</v>
      </c>
      <c r="L138" s="32"/>
      <c r="M138" s="145" t="s">
        <v>1</v>
      </c>
      <c r="N138" s="146" t="s">
        <v>40</v>
      </c>
      <c r="O138" s="57"/>
      <c r="P138" s="147">
        <f>O138*H138</f>
        <v>0</v>
      </c>
      <c r="Q138" s="147">
        <v>1.0000000000000001E-5</v>
      </c>
      <c r="R138" s="147">
        <f>Q138*H138</f>
        <v>1.1E-4</v>
      </c>
      <c r="S138" s="147">
        <v>0</v>
      </c>
      <c r="T138" s="14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9" t="s">
        <v>121</v>
      </c>
      <c r="AT138" s="149" t="s">
        <v>116</v>
      </c>
      <c r="AU138" s="149" t="s">
        <v>82</v>
      </c>
      <c r="AY138" s="16" t="s">
        <v>114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6" t="s">
        <v>80</v>
      </c>
      <c r="BK138" s="150">
        <f>ROUND(I138*H138,2)</f>
        <v>0</v>
      </c>
      <c r="BL138" s="16" t="s">
        <v>121</v>
      </c>
      <c r="BM138" s="149" t="s">
        <v>160</v>
      </c>
    </row>
    <row r="139" spans="1:65" s="2" customFormat="1" ht="24.2" customHeight="1">
      <c r="A139" s="31"/>
      <c r="B139" s="137"/>
      <c r="C139" s="138" t="s">
        <v>161</v>
      </c>
      <c r="D139" s="138" t="s">
        <v>116</v>
      </c>
      <c r="E139" s="139" t="s">
        <v>162</v>
      </c>
      <c r="F139" s="140" t="s">
        <v>163</v>
      </c>
      <c r="G139" s="141" t="s">
        <v>134</v>
      </c>
      <c r="H139" s="142">
        <v>770</v>
      </c>
      <c r="I139" s="143"/>
      <c r="J139" s="144">
        <f>ROUND(I139*H139,2)</f>
        <v>0</v>
      </c>
      <c r="K139" s="140" t="s">
        <v>120</v>
      </c>
      <c r="L139" s="32"/>
      <c r="M139" s="145" t="s">
        <v>1</v>
      </c>
      <c r="N139" s="146" t="s">
        <v>40</v>
      </c>
      <c r="O139" s="57"/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49" t="s">
        <v>121</v>
      </c>
      <c r="AT139" s="149" t="s">
        <v>116</v>
      </c>
      <c r="AU139" s="149" t="s">
        <v>82</v>
      </c>
      <c r="AY139" s="16" t="s">
        <v>114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6" t="s">
        <v>80</v>
      </c>
      <c r="BK139" s="150">
        <f>ROUND(I139*H139,2)</f>
        <v>0</v>
      </c>
      <c r="BL139" s="16" t="s">
        <v>121</v>
      </c>
      <c r="BM139" s="149" t="s">
        <v>164</v>
      </c>
    </row>
    <row r="140" spans="1:65" s="12" customFormat="1" ht="22.9" customHeight="1">
      <c r="B140" s="124"/>
      <c r="D140" s="125" t="s">
        <v>74</v>
      </c>
      <c r="E140" s="135" t="s">
        <v>165</v>
      </c>
      <c r="F140" s="135" t="s">
        <v>166</v>
      </c>
      <c r="I140" s="127"/>
      <c r="J140" s="136">
        <f>BK140</f>
        <v>0</v>
      </c>
      <c r="L140" s="124"/>
      <c r="M140" s="129"/>
      <c r="N140" s="130"/>
      <c r="O140" s="130"/>
      <c r="P140" s="131">
        <f>SUM(P141:P145)</f>
        <v>0</v>
      </c>
      <c r="Q140" s="130"/>
      <c r="R140" s="131">
        <f>SUM(R141:R145)</f>
        <v>0</v>
      </c>
      <c r="S140" s="130"/>
      <c r="T140" s="132">
        <f>SUM(T141:T145)</f>
        <v>0</v>
      </c>
      <c r="AR140" s="125" t="s">
        <v>80</v>
      </c>
      <c r="AT140" s="133" t="s">
        <v>74</v>
      </c>
      <c r="AU140" s="133" t="s">
        <v>80</v>
      </c>
      <c r="AY140" s="125" t="s">
        <v>114</v>
      </c>
      <c r="BK140" s="134">
        <f>SUM(BK141:BK145)</f>
        <v>0</v>
      </c>
    </row>
    <row r="141" spans="1:65" s="2" customFormat="1" ht="21.75" customHeight="1">
      <c r="A141" s="31"/>
      <c r="B141" s="137"/>
      <c r="C141" s="138" t="s">
        <v>167</v>
      </c>
      <c r="D141" s="138" t="s">
        <v>116</v>
      </c>
      <c r="E141" s="139" t="s">
        <v>168</v>
      </c>
      <c r="F141" s="140" t="s">
        <v>169</v>
      </c>
      <c r="G141" s="141" t="s">
        <v>170</v>
      </c>
      <c r="H141" s="142">
        <v>230</v>
      </c>
      <c r="I141" s="143"/>
      <c r="J141" s="144">
        <f>ROUND(I141*H141,2)</f>
        <v>0</v>
      </c>
      <c r="K141" s="140" t="s">
        <v>120</v>
      </c>
      <c r="L141" s="32"/>
      <c r="M141" s="145" t="s">
        <v>1</v>
      </c>
      <c r="N141" s="146" t="s">
        <v>40</v>
      </c>
      <c r="O141" s="57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9" t="s">
        <v>121</v>
      </c>
      <c r="AT141" s="149" t="s">
        <v>116</v>
      </c>
      <c r="AU141" s="149" t="s">
        <v>82</v>
      </c>
      <c r="AY141" s="16" t="s">
        <v>114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6" t="s">
        <v>80</v>
      </c>
      <c r="BK141" s="150">
        <f>ROUND(I141*H141,2)</f>
        <v>0</v>
      </c>
      <c r="BL141" s="16" t="s">
        <v>121</v>
      </c>
      <c r="BM141" s="149" t="s">
        <v>171</v>
      </c>
    </row>
    <row r="142" spans="1:65" s="2" customFormat="1" ht="24.2" customHeight="1">
      <c r="A142" s="31"/>
      <c r="B142" s="137"/>
      <c r="C142" s="138" t="s">
        <v>172</v>
      </c>
      <c r="D142" s="138" t="s">
        <v>116</v>
      </c>
      <c r="E142" s="139" t="s">
        <v>173</v>
      </c>
      <c r="F142" s="140" t="s">
        <v>174</v>
      </c>
      <c r="G142" s="141" t="s">
        <v>170</v>
      </c>
      <c r="H142" s="142">
        <v>4370</v>
      </c>
      <c r="I142" s="143"/>
      <c r="J142" s="144">
        <f>ROUND(I142*H142,2)</f>
        <v>0</v>
      </c>
      <c r="K142" s="140" t="s">
        <v>120</v>
      </c>
      <c r="L142" s="32"/>
      <c r="M142" s="145" t="s">
        <v>1</v>
      </c>
      <c r="N142" s="146" t="s">
        <v>40</v>
      </c>
      <c r="O142" s="57"/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9" t="s">
        <v>121</v>
      </c>
      <c r="AT142" s="149" t="s">
        <v>116</v>
      </c>
      <c r="AU142" s="149" t="s">
        <v>82</v>
      </c>
      <c r="AY142" s="16" t="s">
        <v>114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6" t="s">
        <v>80</v>
      </c>
      <c r="BK142" s="150">
        <f>ROUND(I142*H142,2)</f>
        <v>0</v>
      </c>
      <c r="BL142" s="16" t="s">
        <v>121</v>
      </c>
      <c r="BM142" s="149" t="s">
        <v>175</v>
      </c>
    </row>
    <row r="143" spans="1:65" s="14" customFormat="1" ht="11.25">
      <c r="B143" s="159"/>
      <c r="D143" s="152" t="s">
        <v>152</v>
      </c>
      <c r="F143" s="161" t="s">
        <v>176</v>
      </c>
      <c r="H143" s="162">
        <v>4370</v>
      </c>
      <c r="I143" s="163"/>
      <c r="L143" s="159"/>
      <c r="M143" s="164"/>
      <c r="N143" s="165"/>
      <c r="O143" s="165"/>
      <c r="P143" s="165"/>
      <c r="Q143" s="165"/>
      <c r="R143" s="165"/>
      <c r="S143" s="165"/>
      <c r="T143" s="166"/>
      <c r="AT143" s="160" t="s">
        <v>152</v>
      </c>
      <c r="AU143" s="160" t="s">
        <v>82</v>
      </c>
      <c r="AV143" s="14" t="s">
        <v>82</v>
      </c>
      <c r="AW143" s="14" t="s">
        <v>3</v>
      </c>
      <c r="AX143" s="14" t="s">
        <v>80</v>
      </c>
      <c r="AY143" s="160" t="s">
        <v>114</v>
      </c>
    </row>
    <row r="144" spans="1:65" s="2" customFormat="1" ht="24.2" customHeight="1">
      <c r="A144" s="31"/>
      <c r="B144" s="137"/>
      <c r="C144" s="138" t="s">
        <v>177</v>
      </c>
      <c r="D144" s="138" t="s">
        <v>116</v>
      </c>
      <c r="E144" s="139" t="s">
        <v>178</v>
      </c>
      <c r="F144" s="140" t="s">
        <v>179</v>
      </c>
      <c r="G144" s="141" t="s">
        <v>170</v>
      </c>
      <c r="H144" s="142">
        <v>230</v>
      </c>
      <c r="I144" s="143"/>
      <c r="J144" s="144">
        <f>ROUND(I144*H144,2)</f>
        <v>0</v>
      </c>
      <c r="K144" s="140" t="s">
        <v>120</v>
      </c>
      <c r="L144" s="32"/>
      <c r="M144" s="145" t="s">
        <v>1</v>
      </c>
      <c r="N144" s="146" t="s">
        <v>40</v>
      </c>
      <c r="O144" s="57"/>
      <c r="P144" s="147">
        <f>O144*H144</f>
        <v>0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9" t="s">
        <v>121</v>
      </c>
      <c r="AT144" s="149" t="s">
        <v>116</v>
      </c>
      <c r="AU144" s="149" t="s">
        <v>82</v>
      </c>
      <c r="AY144" s="16" t="s">
        <v>114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6" t="s">
        <v>80</v>
      </c>
      <c r="BK144" s="150">
        <f>ROUND(I144*H144,2)</f>
        <v>0</v>
      </c>
      <c r="BL144" s="16" t="s">
        <v>121</v>
      </c>
      <c r="BM144" s="149" t="s">
        <v>180</v>
      </c>
    </row>
    <row r="145" spans="1:65" s="2" customFormat="1" ht="33" customHeight="1">
      <c r="A145" s="31"/>
      <c r="B145" s="137"/>
      <c r="C145" s="138" t="s">
        <v>181</v>
      </c>
      <c r="D145" s="138" t="s">
        <v>116</v>
      </c>
      <c r="E145" s="139" t="s">
        <v>182</v>
      </c>
      <c r="F145" s="140" t="s">
        <v>183</v>
      </c>
      <c r="G145" s="141" t="s">
        <v>170</v>
      </c>
      <c r="H145" s="142">
        <v>230</v>
      </c>
      <c r="I145" s="143"/>
      <c r="J145" s="144">
        <f>ROUND(I145*H145,2)</f>
        <v>0</v>
      </c>
      <c r="K145" s="140" t="s">
        <v>120</v>
      </c>
      <c r="L145" s="32"/>
      <c r="M145" s="145" t="s">
        <v>1</v>
      </c>
      <c r="N145" s="146" t="s">
        <v>40</v>
      </c>
      <c r="O145" s="5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9" t="s">
        <v>121</v>
      </c>
      <c r="AT145" s="149" t="s">
        <v>116</v>
      </c>
      <c r="AU145" s="149" t="s">
        <v>82</v>
      </c>
      <c r="AY145" s="16" t="s">
        <v>114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6" t="s">
        <v>80</v>
      </c>
      <c r="BK145" s="150">
        <f>ROUND(I145*H145,2)</f>
        <v>0</v>
      </c>
      <c r="BL145" s="16" t="s">
        <v>121</v>
      </c>
      <c r="BM145" s="149" t="s">
        <v>184</v>
      </c>
    </row>
    <row r="146" spans="1:65" s="12" customFormat="1" ht="22.9" customHeight="1">
      <c r="B146" s="124"/>
      <c r="D146" s="125" t="s">
        <v>74</v>
      </c>
      <c r="E146" s="135" t="s">
        <v>185</v>
      </c>
      <c r="F146" s="135" t="s">
        <v>186</v>
      </c>
      <c r="I146" s="127"/>
      <c r="J146" s="136">
        <f>BK146</f>
        <v>0</v>
      </c>
      <c r="L146" s="124"/>
      <c r="M146" s="129"/>
      <c r="N146" s="130"/>
      <c r="O146" s="130"/>
      <c r="P146" s="131">
        <f>P147</f>
        <v>0</v>
      </c>
      <c r="Q146" s="130"/>
      <c r="R146" s="131">
        <f>R147</f>
        <v>0</v>
      </c>
      <c r="S146" s="130"/>
      <c r="T146" s="132">
        <f>T147</f>
        <v>0</v>
      </c>
      <c r="AR146" s="125" t="s">
        <v>80</v>
      </c>
      <c r="AT146" s="133" t="s">
        <v>74</v>
      </c>
      <c r="AU146" s="133" t="s">
        <v>80</v>
      </c>
      <c r="AY146" s="125" t="s">
        <v>114</v>
      </c>
      <c r="BK146" s="134">
        <f>BK147</f>
        <v>0</v>
      </c>
    </row>
    <row r="147" spans="1:65" s="2" customFormat="1" ht="33" customHeight="1">
      <c r="A147" s="31"/>
      <c r="B147" s="137"/>
      <c r="C147" s="138" t="s">
        <v>8</v>
      </c>
      <c r="D147" s="138" t="s">
        <v>116</v>
      </c>
      <c r="E147" s="139" t="s">
        <v>187</v>
      </c>
      <c r="F147" s="140" t="s">
        <v>188</v>
      </c>
      <c r="G147" s="141" t="s">
        <v>170</v>
      </c>
      <c r="H147" s="142">
        <v>658.17200000000003</v>
      </c>
      <c r="I147" s="143"/>
      <c r="J147" s="144">
        <f>ROUND(I147*H147,2)</f>
        <v>0</v>
      </c>
      <c r="K147" s="140" t="s">
        <v>120</v>
      </c>
      <c r="L147" s="32"/>
      <c r="M147" s="145" t="s">
        <v>1</v>
      </c>
      <c r="N147" s="146" t="s">
        <v>40</v>
      </c>
      <c r="O147" s="5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9" t="s">
        <v>121</v>
      </c>
      <c r="AT147" s="149" t="s">
        <v>116</v>
      </c>
      <c r="AU147" s="149" t="s">
        <v>82</v>
      </c>
      <c r="AY147" s="16" t="s">
        <v>114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6" t="s">
        <v>80</v>
      </c>
      <c r="BK147" s="150">
        <f>ROUND(I147*H147,2)</f>
        <v>0</v>
      </c>
      <c r="BL147" s="16" t="s">
        <v>121</v>
      </c>
      <c r="BM147" s="149" t="s">
        <v>189</v>
      </c>
    </row>
    <row r="148" spans="1:65" s="12" customFormat="1" ht="25.9" customHeight="1">
      <c r="B148" s="124"/>
      <c r="D148" s="125" t="s">
        <v>74</v>
      </c>
      <c r="E148" s="126" t="s">
        <v>190</v>
      </c>
      <c r="F148" s="126" t="s">
        <v>191</v>
      </c>
      <c r="I148" s="127"/>
      <c r="J148" s="128">
        <f>BK148</f>
        <v>0</v>
      </c>
      <c r="L148" s="124"/>
      <c r="M148" s="129"/>
      <c r="N148" s="130"/>
      <c r="O148" s="130"/>
      <c r="P148" s="131">
        <f>P149+P151</f>
        <v>0</v>
      </c>
      <c r="Q148" s="130"/>
      <c r="R148" s="131">
        <f>R149+R151</f>
        <v>0</v>
      </c>
      <c r="S148" s="130"/>
      <c r="T148" s="132">
        <f>T149+T151</f>
        <v>0</v>
      </c>
      <c r="AR148" s="125" t="s">
        <v>123</v>
      </c>
      <c r="AT148" s="133" t="s">
        <v>74</v>
      </c>
      <c r="AU148" s="133" t="s">
        <v>75</v>
      </c>
      <c r="AY148" s="125" t="s">
        <v>114</v>
      </c>
      <c r="BK148" s="134">
        <f>BK149+BK151</f>
        <v>0</v>
      </c>
    </row>
    <row r="149" spans="1:65" s="12" customFormat="1" ht="22.9" customHeight="1">
      <c r="B149" s="124"/>
      <c r="D149" s="125" t="s">
        <v>74</v>
      </c>
      <c r="E149" s="135" t="s">
        <v>192</v>
      </c>
      <c r="F149" s="135" t="s">
        <v>193</v>
      </c>
      <c r="I149" s="127"/>
      <c r="J149" s="136">
        <f>BK149</f>
        <v>0</v>
      </c>
      <c r="L149" s="124"/>
      <c r="M149" s="129"/>
      <c r="N149" s="130"/>
      <c r="O149" s="130"/>
      <c r="P149" s="131">
        <f>P150</f>
        <v>0</v>
      </c>
      <c r="Q149" s="130"/>
      <c r="R149" s="131">
        <f>R150</f>
        <v>0</v>
      </c>
      <c r="S149" s="130"/>
      <c r="T149" s="132">
        <f>T150</f>
        <v>0</v>
      </c>
      <c r="AR149" s="125" t="s">
        <v>123</v>
      </c>
      <c r="AT149" s="133" t="s">
        <v>74</v>
      </c>
      <c r="AU149" s="133" t="s">
        <v>80</v>
      </c>
      <c r="AY149" s="125" t="s">
        <v>114</v>
      </c>
      <c r="BK149" s="134">
        <f>BK150</f>
        <v>0</v>
      </c>
    </row>
    <row r="150" spans="1:65" s="2" customFormat="1" ht="16.5" customHeight="1">
      <c r="A150" s="31"/>
      <c r="B150" s="137"/>
      <c r="C150" s="138" t="s">
        <v>194</v>
      </c>
      <c r="D150" s="138" t="s">
        <v>116</v>
      </c>
      <c r="E150" s="139" t="s">
        <v>195</v>
      </c>
      <c r="F150" s="140" t="s">
        <v>193</v>
      </c>
      <c r="G150" s="141" t="s">
        <v>196</v>
      </c>
      <c r="H150" s="142">
        <v>1</v>
      </c>
      <c r="I150" s="143"/>
      <c r="J150" s="144">
        <f>ROUND(I150*H150,2)</f>
        <v>0</v>
      </c>
      <c r="K150" s="140" t="s">
        <v>120</v>
      </c>
      <c r="L150" s="32"/>
      <c r="M150" s="145" t="s">
        <v>1</v>
      </c>
      <c r="N150" s="146" t="s">
        <v>40</v>
      </c>
      <c r="O150" s="57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9" t="s">
        <v>197</v>
      </c>
      <c r="AT150" s="149" t="s">
        <v>116</v>
      </c>
      <c r="AU150" s="149" t="s">
        <v>82</v>
      </c>
      <c r="AY150" s="16" t="s">
        <v>114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6" t="s">
        <v>80</v>
      </c>
      <c r="BK150" s="150">
        <f>ROUND(I150*H150,2)</f>
        <v>0</v>
      </c>
      <c r="BL150" s="16" t="s">
        <v>197</v>
      </c>
      <c r="BM150" s="149" t="s">
        <v>198</v>
      </c>
    </row>
    <row r="151" spans="1:65" s="12" customFormat="1" ht="22.9" customHeight="1">
      <c r="B151" s="124"/>
      <c r="D151" s="125" t="s">
        <v>74</v>
      </c>
      <c r="E151" s="135" t="s">
        <v>199</v>
      </c>
      <c r="F151" s="135" t="s">
        <v>200</v>
      </c>
      <c r="I151" s="127"/>
      <c r="J151" s="136">
        <f>BK151</f>
        <v>0</v>
      </c>
      <c r="L151" s="124"/>
      <c r="M151" s="129"/>
      <c r="N151" s="130"/>
      <c r="O151" s="130"/>
      <c r="P151" s="131">
        <f>P152</f>
        <v>0</v>
      </c>
      <c r="Q151" s="130"/>
      <c r="R151" s="131">
        <f>R152</f>
        <v>0</v>
      </c>
      <c r="S151" s="130"/>
      <c r="T151" s="132">
        <f>T152</f>
        <v>0</v>
      </c>
      <c r="AR151" s="125" t="s">
        <v>123</v>
      </c>
      <c r="AT151" s="133" t="s">
        <v>74</v>
      </c>
      <c r="AU151" s="133" t="s">
        <v>80</v>
      </c>
      <c r="AY151" s="125" t="s">
        <v>114</v>
      </c>
      <c r="BK151" s="134">
        <f>BK152</f>
        <v>0</v>
      </c>
    </row>
    <row r="152" spans="1:65" s="2" customFormat="1" ht="16.5" customHeight="1">
      <c r="A152" s="31"/>
      <c r="B152" s="137"/>
      <c r="C152" s="138" t="s">
        <v>201</v>
      </c>
      <c r="D152" s="138" t="s">
        <v>116</v>
      </c>
      <c r="E152" s="139" t="s">
        <v>202</v>
      </c>
      <c r="F152" s="140" t="s">
        <v>203</v>
      </c>
      <c r="G152" s="141" t="s">
        <v>196</v>
      </c>
      <c r="H152" s="142">
        <v>1</v>
      </c>
      <c r="I152" s="143"/>
      <c r="J152" s="144">
        <f>ROUND(I152*H152,2)</f>
        <v>0</v>
      </c>
      <c r="K152" s="140" t="s">
        <v>120</v>
      </c>
      <c r="L152" s="32"/>
      <c r="M152" s="167" t="s">
        <v>1</v>
      </c>
      <c r="N152" s="168" t="s">
        <v>40</v>
      </c>
      <c r="O152" s="169"/>
      <c r="P152" s="170">
        <f>O152*H152</f>
        <v>0</v>
      </c>
      <c r="Q152" s="170">
        <v>0</v>
      </c>
      <c r="R152" s="170">
        <f>Q152*H152</f>
        <v>0</v>
      </c>
      <c r="S152" s="170">
        <v>0</v>
      </c>
      <c r="T152" s="17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9" t="s">
        <v>197</v>
      </c>
      <c r="AT152" s="149" t="s">
        <v>116</v>
      </c>
      <c r="AU152" s="149" t="s">
        <v>82</v>
      </c>
      <c r="AY152" s="16" t="s">
        <v>114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6" t="s">
        <v>80</v>
      </c>
      <c r="BK152" s="150">
        <f>ROUND(I152*H152,2)</f>
        <v>0</v>
      </c>
      <c r="BL152" s="16" t="s">
        <v>197</v>
      </c>
      <c r="BM152" s="149" t="s">
        <v>204</v>
      </c>
    </row>
    <row r="153" spans="1:65" s="2" customFormat="1" ht="6.95" customHeight="1">
      <c r="A153" s="31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32"/>
      <c r="M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autoFilter ref="C121:K152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Mesto1047 - Oprava místní...</vt:lpstr>
      <vt:lpstr>'Mesto1047 - Oprava místní...'!Názvy_tisku</vt:lpstr>
      <vt:lpstr>'Rekapitulace stavby'!Názvy_tisku</vt:lpstr>
      <vt:lpstr>'Mesto1047 - Oprava místní...'!Oblast_tisku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2022-01-14T08:12:29Z</dcterms:created>
  <dcterms:modified xsi:type="dcterms:W3CDTF">2022-01-14T08:12:57Z</dcterms:modified>
</cp:coreProperties>
</file>